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اینفو 6 ماهه\"/>
    </mc:Choice>
  </mc:AlternateContent>
  <xr:revisionPtr revIDLastSave="0" documentId="13_ncr:1_{8A96CD34-33BA-4B73-A3E7-61D80B6E2D6C}" xr6:coauthVersionLast="36" xr6:coauthVersionMax="36" xr10:uidLastSave="{00000000-0000-0000-0000-000000000000}"/>
  <bookViews>
    <workbookView xWindow="-120" yWindow="-120" windowWidth="21840" windowHeight="13140" xr2:uid="{00000000-000D-0000-FFFF-FFFF00000000}"/>
  </bookViews>
  <sheets>
    <sheet name="رشته‌ای 1" sheetId="1" r:id="rId1"/>
  </sheets>
  <definedNames>
    <definedName name="_xlnm.Print_Area" localSheetId="0">'رشته‌ای 1'!$B$3:$X$21</definedName>
    <definedName name="_xlnm.Print_Titles" localSheetId="0">'رشته‌ای 1'!$1:$2</definedName>
  </definedNames>
  <calcPr calcId="191029"/>
</workbook>
</file>

<file path=xl/calcChain.xml><?xml version="1.0" encoding="utf-8"?>
<calcChain xmlns="http://schemas.openxmlformats.org/spreadsheetml/2006/main">
  <c r="K12" i="1" l="1"/>
  <c r="P16" i="1"/>
  <c r="U7" i="1"/>
  <c r="D11" i="1" l="1"/>
  <c r="F20" i="1"/>
  <c r="F6" i="1"/>
  <c r="I14" i="1"/>
  <c r="I5" i="1"/>
  <c r="N18" i="1"/>
  <c r="N20" i="1"/>
  <c r="P18" i="1"/>
  <c r="P11" i="1"/>
  <c r="P5" i="1"/>
  <c r="S17" i="1"/>
  <c r="U13" i="1"/>
  <c r="S8" i="1" l="1"/>
  <c r="S6" i="1"/>
  <c r="S5" i="1"/>
  <c r="K16" i="1" l="1"/>
  <c r="P7" i="1"/>
  <c r="U6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9" i="1"/>
  <c r="N21" i="1" l="1"/>
  <c r="D20" i="1"/>
  <c r="D19" i="1"/>
  <c r="D18" i="1"/>
  <c r="D17" i="1"/>
  <c r="D16" i="1"/>
  <c r="D15" i="1"/>
  <c r="D14" i="1"/>
  <c r="D13" i="1"/>
  <c r="D12" i="1"/>
  <c r="D10" i="1"/>
  <c r="D9" i="1"/>
  <c r="D8" i="1"/>
  <c r="D7" i="1"/>
  <c r="D6" i="1"/>
  <c r="I20" i="1"/>
  <c r="I19" i="1"/>
  <c r="I18" i="1"/>
  <c r="I17" i="1"/>
  <c r="I16" i="1"/>
  <c r="I15" i="1"/>
  <c r="I13" i="1"/>
  <c r="I12" i="1"/>
  <c r="I11" i="1"/>
  <c r="I10" i="1"/>
  <c r="I9" i="1"/>
  <c r="I8" i="1"/>
  <c r="I7" i="1"/>
  <c r="I6" i="1"/>
  <c r="K19" i="1"/>
  <c r="K18" i="1"/>
  <c r="K15" i="1"/>
  <c r="K14" i="1"/>
  <c r="K7" i="1"/>
  <c r="K6" i="1"/>
  <c r="S20" i="1"/>
  <c r="S19" i="1"/>
  <c r="S18" i="1"/>
  <c r="S16" i="1"/>
  <c r="S15" i="1"/>
  <c r="S14" i="1"/>
  <c r="S13" i="1"/>
  <c r="S12" i="1"/>
  <c r="S11" i="1"/>
  <c r="S10" i="1"/>
  <c r="S9" i="1"/>
  <c r="S7" i="1"/>
  <c r="U12" i="1"/>
  <c r="S21" i="1" l="1"/>
  <c r="K20" i="1"/>
  <c r="K17" i="1"/>
  <c r="K13" i="1"/>
  <c r="K9" i="1"/>
  <c r="K8" i="1"/>
  <c r="K5" i="1"/>
  <c r="I21" i="1"/>
  <c r="U5" i="1"/>
  <c r="U8" i="1"/>
  <c r="F14" i="1"/>
  <c r="P20" i="1"/>
  <c r="P17" i="1"/>
  <c r="P12" i="1"/>
  <c r="P9" i="1"/>
  <c r="U18" i="1"/>
  <c r="U14" i="1"/>
  <c r="D5" i="1" l="1"/>
  <c r="D21" i="1" s="1"/>
  <c r="P21" i="1" l="1"/>
  <c r="U21" i="1"/>
  <c r="P6" i="1" l="1"/>
  <c r="P8" i="1"/>
  <c r="P10" i="1"/>
  <c r="P13" i="1"/>
  <c r="P14" i="1"/>
  <c r="P15" i="1"/>
  <c r="P19" i="1"/>
  <c r="F21" i="1" l="1"/>
  <c r="F19" i="1"/>
  <c r="F18" i="1"/>
  <c r="F17" i="1"/>
  <c r="F15" i="1"/>
  <c r="F13" i="1"/>
  <c r="F12" i="1"/>
  <c r="F11" i="1"/>
  <c r="F16" i="1"/>
  <c r="F10" i="1"/>
  <c r="F9" i="1"/>
  <c r="F8" i="1"/>
  <c r="F7" i="1"/>
  <c r="F5" i="1"/>
  <c r="K21" i="1"/>
  <c r="K11" i="1"/>
  <c r="K10" i="1"/>
  <c r="U20" i="1"/>
  <c r="U16" i="1"/>
  <c r="U11" i="1"/>
  <c r="U10" i="1"/>
  <c r="U9" i="1"/>
  <c r="U19" i="1"/>
  <c r="U17" i="1"/>
  <c r="U15" i="1"/>
</calcChain>
</file>

<file path=xl/sharedStrings.xml><?xml version="1.0" encoding="utf-8"?>
<sst xmlns="http://schemas.openxmlformats.org/spreadsheetml/2006/main" count="114" uniqueCount="49">
  <si>
    <t>نسبت خسارت</t>
  </si>
  <si>
    <t>تعداد موارد خسارت</t>
  </si>
  <si>
    <t>تعداد بیمه نامه صادره</t>
  </si>
  <si>
    <t>حق بیمه تولیدی</t>
  </si>
  <si>
    <t>تغییر به واحد</t>
  </si>
  <si>
    <t xml:space="preserve"> % مقدار</t>
  </si>
  <si>
    <t>% سهم از کل</t>
  </si>
  <si>
    <t xml:space="preserve"> % نرخ رشد</t>
  </si>
  <si>
    <t>تعداد</t>
  </si>
  <si>
    <t>مقدار به میلیون ریال</t>
  </si>
  <si>
    <t xml:space="preserve">تعداد </t>
  </si>
  <si>
    <t>رشته بیمه</t>
  </si>
  <si>
    <t>آتش سوزي</t>
  </si>
  <si>
    <t>باربري</t>
  </si>
  <si>
    <t>حوادث</t>
  </si>
  <si>
    <t>حوادث راننده</t>
  </si>
  <si>
    <t>بدنه اتومبيل</t>
  </si>
  <si>
    <t>شخص ثالث و مازاد</t>
  </si>
  <si>
    <t>درمان</t>
  </si>
  <si>
    <t>كشتي</t>
  </si>
  <si>
    <t>هواپيما</t>
  </si>
  <si>
    <t>مهندسي</t>
  </si>
  <si>
    <t>پول</t>
  </si>
  <si>
    <t>مسئوليت</t>
  </si>
  <si>
    <t>اعتبار</t>
  </si>
  <si>
    <t>نفت و انرژي</t>
  </si>
  <si>
    <t>ساير انواع غير زندگي</t>
  </si>
  <si>
    <t>زندگی (عمر)</t>
  </si>
  <si>
    <t>جمع کل</t>
  </si>
  <si>
    <t>واحد</t>
  </si>
  <si>
    <t>میلیارد تومان</t>
  </si>
  <si>
    <t>هزار میلیارد تومان</t>
  </si>
  <si>
    <t>هزار فقره</t>
  </si>
  <si>
    <t>فقره</t>
  </si>
  <si>
    <t>مبلغ</t>
  </si>
  <si>
    <t>میلیون فقره</t>
  </si>
  <si>
    <t>هزارمیلیارد تومان</t>
  </si>
  <si>
    <t>مورد</t>
  </si>
  <si>
    <t>هزار مورد</t>
  </si>
  <si>
    <t>میلیون مورد</t>
  </si>
  <si>
    <t>خسارت پرداختی</t>
  </si>
  <si>
    <t xml:space="preserve"> هزار میلیارد تومان</t>
  </si>
  <si>
    <t xml:space="preserve"> فقره</t>
  </si>
  <si>
    <t xml:space="preserve">هزار میلیارد تومان  </t>
  </si>
  <si>
    <t xml:space="preserve"> مورد</t>
  </si>
  <si>
    <t xml:space="preserve"> میلیارد تومان</t>
  </si>
  <si>
    <t>هزار میلیارد ریال</t>
  </si>
  <si>
    <t>میلیارد ریال</t>
  </si>
  <si>
    <t>آمار عملکرد رشته‌های بيمه در شهریور سال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</si>
</sst>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10409]0.00;\(0.00\)"/>
    <numFmt numFmtId="165" formatCode="[$-10409]0.0;\(0.0\)"/>
    <numFmt numFmtId="166" formatCode="0.0"/>
    <numFmt numFmtId="167" formatCode="#,##0.0"/>
    <numFmt numFmtId="168" formatCode="#,##0.000"/>
    <numFmt numFmtId="169" formatCode="#,##0.0000"/>
    <numFmt numFmtId="170" formatCode="0.000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charset val="178"/>
    </font>
    <font>
      <b/>
      <sz val="13"/>
      <color rgb="FF000000"/>
      <name val="Tahoma"/>
      <family val="2"/>
      <charset val="178"/>
    </font>
    <font>
      <b/>
      <sz val="13"/>
      <name val="Calibri"/>
      <family val="2"/>
      <charset val="178"/>
    </font>
    <font>
      <sz val="13"/>
      <color rgb="FF000000"/>
      <name val="Tahoma"/>
      <family val="2"/>
      <charset val="178"/>
    </font>
    <font>
      <b/>
      <sz val="13"/>
      <color rgb="FF000000"/>
      <name val="Tahoma"/>
      <family val="2"/>
    </font>
    <font>
      <b/>
      <sz val="14"/>
      <color rgb="FF000000"/>
      <name val="Tahoma"/>
      <family val="2"/>
    </font>
    <font>
      <b/>
      <sz val="14"/>
      <name val="Calibri"/>
      <family val="2"/>
    </font>
    <font>
      <sz val="13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8">
    <xf numFmtId="0" fontId="1" fillId="0" borderId="0" xfId="0" applyFont="1" applyFill="1" applyBorder="1"/>
    <xf numFmtId="0" fontId="1" fillId="0" borderId="0" xfId="0" applyNumberFormat="1" applyFont="1" applyFill="1" applyBorder="1" applyAlignment="1">
      <alignment vertical="top" wrapText="1"/>
    </xf>
    <xf numFmtId="0" fontId="1" fillId="0" borderId="0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/>
    <xf numFmtId="0" fontId="5" fillId="0" borderId="5" xfId="0" applyNumberFormat="1" applyFont="1" applyFill="1" applyBorder="1" applyAlignment="1">
      <alignment horizontal="center" vertical="center" wrapText="1" readingOrder="1"/>
    </xf>
    <xf numFmtId="0" fontId="5" fillId="0" borderId="7" xfId="0" applyNumberFormat="1" applyFont="1" applyFill="1" applyBorder="1" applyAlignment="1">
      <alignment horizontal="center" vertical="center" wrapText="1" readingOrder="1"/>
    </xf>
    <xf numFmtId="0" fontId="5" fillId="0" borderId="6" xfId="0" applyNumberFormat="1" applyFont="1" applyFill="1" applyBorder="1" applyAlignment="1">
      <alignment horizontal="center" vertical="center" wrapText="1" readingOrder="1"/>
    </xf>
    <xf numFmtId="0" fontId="5" fillId="0" borderId="10" xfId="0" applyNumberFormat="1" applyFont="1" applyFill="1" applyBorder="1" applyAlignment="1">
      <alignment horizontal="center" vertical="center" wrapText="1" readingOrder="1"/>
    </xf>
    <xf numFmtId="0" fontId="5" fillId="0" borderId="13" xfId="0" applyNumberFormat="1" applyFont="1" applyFill="1" applyBorder="1" applyAlignment="1">
      <alignment horizontal="center" vertical="center" wrapText="1" readingOrder="2"/>
    </xf>
    <xf numFmtId="0" fontId="5" fillId="0" borderId="14" xfId="0" applyNumberFormat="1" applyFont="1" applyFill="1" applyBorder="1" applyAlignment="1">
      <alignment horizontal="center" vertical="center" wrapText="1" readingOrder="2"/>
    </xf>
    <xf numFmtId="0" fontId="5" fillId="3" borderId="14" xfId="0" applyNumberFormat="1" applyFont="1" applyFill="1" applyBorder="1" applyAlignment="1">
      <alignment horizontal="center" vertical="center" wrapText="1" readingOrder="2"/>
    </xf>
    <xf numFmtId="0" fontId="5" fillId="0" borderId="15" xfId="0" applyNumberFormat="1" applyFont="1" applyFill="1" applyBorder="1" applyAlignment="1">
      <alignment horizontal="center" vertical="center" wrapText="1" readingOrder="2"/>
    </xf>
    <xf numFmtId="0" fontId="6" fillId="2" borderId="2" xfId="0" applyNumberFormat="1" applyFont="1" applyFill="1" applyBorder="1" applyAlignment="1">
      <alignment horizontal="center" vertical="center" wrapText="1" readingOrder="2"/>
    </xf>
    <xf numFmtId="0" fontId="8" fillId="0" borderId="0" xfId="0" applyFont="1" applyAlignment="1">
      <alignment vertical="center" wrapText="1"/>
    </xf>
    <xf numFmtId="0" fontId="5" fillId="0" borderId="22" xfId="0" applyNumberFormat="1" applyFont="1" applyFill="1" applyBorder="1" applyAlignment="1">
      <alignment horizontal="center" vertical="center" wrapText="1" readingOrder="1"/>
    </xf>
    <xf numFmtId="0" fontId="5" fillId="0" borderId="23" xfId="0" applyNumberFormat="1" applyFont="1" applyFill="1" applyBorder="1" applyAlignment="1">
      <alignment horizontal="center" vertical="center" wrapText="1" readingOrder="1"/>
    </xf>
    <xf numFmtId="3" fontId="9" fillId="0" borderId="24" xfId="0" applyNumberFormat="1" applyFont="1" applyFill="1" applyBorder="1" applyAlignment="1">
      <alignment horizontal="center" vertical="center" wrapText="1" readingOrder="2"/>
    </xf>
    <xf numFmtId="3" fontId="9" fillId="0" borderId="20" xfId="0" applyNumberFormat="1" applyFont="1" applyFill="1" applyBorder="1" applyAlignment="1">
      <alignment horizontal="center" vertical="center" wrapText="1" readingOrder="2"/>
    </xf>
    <xf numFmtId="3" fontId="9" fillId="0" borderId="25" xfId="0" applyNumberFormat="1" applyFont="1" applyFill="1" applyBorder="1" applyAlignment="1">
      <alignment horizontal="center" vertical="center" wrapText="1" readingOrder="2"/>
    </xf>
    <xf numFmtId="3" fontId="6" fillId="2" borderId="18" xfId="0" applyNumberFormat="1" applyFont="1" applyFill="1" applyBorder="1" applyAlignment="1">
      <alignment horizontal="center" vertical="center" wrapText="1" readingOrder="2"/>
    </xf>
    <xf numFmtId="167" fontId="9" fillId="0" borderId="17" xfId="0" applyNumberFormat="1" applyFont="1" applyFill="1" applyBorder="1" applyAlignment="1">
      <alignment horizontal="center" vertical="center" wrapText="1" readingOrder="2"/>
    </xf>
    <xf numFmtId="165" fontId="6" fillId="2" borderId="16" xfId="0" applyNumberFormat="1" applyFont="1" applyFill="1" applyBorder="1" applyAlignment="1">
      <alignment horizontal="center" vertical="center" wrapText="1" readingOrder="2"/>
    </xf>
    <xf numFmtId="164" fontId="5" fillId="0" borderId="11" xfId="0" applyNumberFormat="1" applyFont="1" applyFill="1" applyBorder="1" applyAlignment="1">
      <alignment horizontal="center" vertical="center" wrapText="1" readingOrder="1"/>
    </xf>
    <xf numFmtId="164" fontId="5" fillId="0" borderId="27" xfId="0" applyNumberFormat="1" applyFont="1" applyFill="1" applyBorder="1" applyAlignment="1">
      <alignment horizontal="center" vertical="center" wrapText="1" readingOrder="1"/>
    </xf>
    <xf numFmtId="164" fontId="5" fillId="3" borderId="27" xfId="0" applyNumberFormat="1" applyFont="1" applyFill="1" applyBorder="1" applyAlignment="1">
      <alignment horizontal="center" vertical="center" wrapText="1" readingOrder="1"/>
    </xf>
    <xf numFmtId="164" fontId="6" fillId="2" borderId="28" xfId="0" applyNumberFormat="1" applyFont="1" applyFill="1" applyBorder="1" applyAlignment="1">
      <alignment horizontal="center" vertical="center" wrapText="1" readingOrder="1"/>
    </xf>
    <xf numFmtId="4" fontId="9" fillId="0" borderId="29" xfId="0" applyNumberFormat="1" applyFont="1" applyFill="1" applyBorder="1" applyAlignment="1">
      <alignment horizontal="center" vertical="center" wrapText="1" readingOrder="2"/>
    </xf>
    <xf numFmtId="4" fontId="9" fillId="0" borderId="1" xfId="0" applyNumberFormat="1" applyFont="1" applyFill="1" applyBorder="1" applyAlignment="1">
      <alignment horizontal="center" vertical="center" wrapText="1" readingOrder="2"/>
    </xf>
    <xf numFmtId="167" fontId="9" fillId="0" borderId="30" xfId="0" applyNumberFormat="1" applyFont="1" applyFill="1" applyBorder="1" applyAlignment="1">
      <alignment horizontal="center" vertical="center" wrapText="1" readingOrder="2"/>
    </xf>
    <xf numFmtId="167" fontId="9" fillId="0" borderId="29" xfId="0" applyNumberFormat="1" applyFont="1" applyFill="1" applyBorder="1" applyAlignment="1">
      <alignment horizontal="center" vertical="center" wrapText="1" readingOrder="2"/>
    </xf>
    <xf numFmtId="167" fontId="9" fillId="0" borderId="1" xfId="0" applyNumberFormat="1" applyFont="1" applyFill="1" applyBorder="1" applyAlignment="1">
      <alignment horizontal="center" vertical="center" wrapText="1" readingOrder="2"/>
    </xf>
    <xf numFmtId="3" fontId="9" fillId="0" borderId="1" xfId="0" applyNumberFormat="1" applyFont="1" applyFill="1" applyBorder="1" applyAlignment="1">
      <alignment horizontal="center" vertical="center" wrapText="1" readingOrder="2"/>
    </xf>
    <xf numFmtId="4" fontId="9" fillId="0" borderId="30" xfId="0" applyNumberFormat="1" applyFont="1" applyFill="1" applyBorder="1" applyAlignment="1">
      <alignment horizontal="center" vertical="center" wrapText="1" readingOrder="2"/>
    </xf>
    <xf numFmtId="168" fontId="9" fillId="0" borderId="30" xfId="0" applyNumberFormat="1" applyFont="1" applyFill="1" applyBorder="1" applyAlignment="1">
      <alignment horizontal="center" vertical="center" wrapText="1" readingOrder="2"/>
    </xf>
    <xf numFmtId="0" fontId="5" fillId="0" borderId="31" xfId="0" applyNumberFormat="1" applyFont="1" applyFill="1" applyBorder="1" applyAlignment="1">
      <alignment horizontal="center" vertical="center" wrapText="1" readingOrder="1"/>
    </xf>
    <xf numFmtId="3" fontId="6" fillId="2" borderId="33" xfId="0" applyNumberFormat="1" applyFont="1" applyFill="1" applyBorder="1" applyAlignment="1">
      <alignment horizontal="center" vertical="center" wrapText="1" readingOrder="2"/>
    </xf>
    <xf numFmtId="165" fontId="6" fillId="2" borderId="32" xfId="0" applyNumberFormat="1" applyFont="1" applyFill="1" applyBorder="1" applyAlignment="1">
      <alignment horizontal="center" vertical="center" wrapText="1" readingOrder="2"/>
    </xf>
    <xf numFmtId="166" fontId="6" fillId="2" borderId="32" xfId="0" applyNumberFormat="1" applyFont="1" applyFill="1" applyBorder="1" applyAlignment="1">
      <alignment horizontal="center" vertical="center" wrapText="1" readingOrder="2"/>
    </xf>
    <xf numFmtId="0" fontId="6" fillId="2" borderId="32" xfId="0" applyNumberFormat="1" applyFont="1" applyFill="1" applyBorder="1" applyAlignment="1">
      <alignment horizontal="center" vertical="center" wrapText="1" readingOrder="2"/>
    </xf>
    <xf numFmtId="167" fontId="6" fillId="2" borderId="33" xfId="0" applyNumberFormat="1" applyFont="1" applyFill="1" applyBorder="1" applyAlignment="1">
      <alignment horizontal="center" vertical="center" wrapText="1" readingOrder="2"/>
    </xf>
    <xf numFmtId="0" fontId="6" fillId="2" borderId="34" xfId="0" applyNumberFormat="1" applyFont="1" applyFill="1" applyBorder="1" applyAlignment="1">
      <alignment horizontal="center" vertical="center" wrapText="1" readingOrder="2"/>
    </xf>
    <xf numFmtId="167" fontId="9" fillId="0" borderId="6" xfId="0" applyNumberFormat="1" applyFont="1" applyFill="1" applyBorder="1" applyAlignment="1">
      <alignment horizontal="center" vertical="center" wrapText="1" readingOrder="2"/>
    </xf>
    <xf numFmtId="0" fontId="5" fillId="0" borderId="36" xfId="0" applyNumberFormat="1" applyFont="1" applyFill="1" applyBorder="1" applyAlignment="1">
      <alignment horizontal="center" vertical="center" wrapText="1" readingOrder="1"/>
    </xf>
    <xf numFmtId="0" fontId="5" fillId="0" borderId="37" xfId="0" applyNumberFormat="1" applyFont="1" applyFill="1" applyBorder="1" applyAlignment="1">
      <alignment horizontal="center" vertical="center" wrapText="1" readingOrder="1"/>
    </xf>
    <xf numFmtId="167" fontId="9" fillId="0" borderId="35" xfId="0" applyNumberFormat="1" applyFont="1" applyFill="1" applyBorder="1" applyAlignment="1">
      <alignment horizontal="center" vertical="center" wrapText="1" readingOrder="2"/>
    </xf>
    <xf numFmtId="167" fontId="9" fillId="0" borderId="38" xfId="0" applyNumberFormat="1" applyFont="1" applyFill="1" applyBorder="1" applyAlignment="1">
      <alignment horizontal="center" vertical="center" wrapText="1" readingOrder="2"/>
    </xf>
    <xf numFmtId="165" fontId="6" fillId="2" borderId="41" xfId="0" applyNumberFormat="1" applyFont="1" applyFill="1" applyBorder="1" applyAlignment="1">
      <alignment horizontal="center" vertical="center" wrapText="1" readingOrder="2"/>
    </xf>
    <xf numFmtId="167" fontId="9" fillId="0" borderId="42" xfId="0" applyNumberFormat="1" applyFont="1" applyFill="1" applyBorder="1" applyAlignment="1">
      <alignment horizontal="center" vertical="center" wrapText="1" readingOrder="2"/>
    </xf>
    <xf numFmtId="167" fontId="9" fillId="2" borderId="39" xfId="0" applyNumberFormat="1" applyFont="1" applyFill="1" applyBorder="1" applyAlignment="1">
      <alignment horizontal="center" vertical="center" wrapText="1" readingOrder="2"/>
    </xf>
    <xf numFmtId="167" fontId="9" fillId="2" borderId="40" xfId="0" applyNumberFormat="1" applyFont="1" applyFill="1" applyBorder="1" applyAlignment="1">
      <alignment horizontal="center" vertical="center" wrapText="1" readingOrder="2"/>
    </xf>
    <xf numFmtId="4" fontId="9" fillId="0" borderId="17" xfId="0" applyNumberFormat="1" applyFont="1" applyFill="1" applyBorder="1" applyAlignment="1">
      <alignment horizontal="center" vertical="center" wrapText="1" readingOrder="2"/>
    </xf>
    <xf numFmtId="165" fontId="6" fillId="2" borderId="44" xfId="0" applyNumberFormat="1" applyFont="1" applyFill="1" applyBorder="1" applyAlignment="1">
      <alignment horizontal="center" vertical="center" wrapText="1" readingOrder="2"/>
    </xf>
    <xf numFmtId="166" fontId="9" fillId="0" borderId="30" xfId="0" applyNumberFormat="1" applyFont="1" applyFill="1" applyBorder="1" applyAlignment="1">
      <alignment horizontal="center" vertical="center" wrapText="1" readingOrder="2"/>
    </xf>
    <xf numFmtId="166" fontId="9" fillId="0" borderId="17" xfId="0" applyNumberFormat="1" applyFont="1" applyFill="1" applyBorder="1" applyAlignment="1">
      <alignment horizontal="center" vertical="center" wrapText="1" readingOrder="2"/>
    </xf>
    <xf numFmtId="165" fontId="6" fillId="2" borderId="45" xfId="0" applyNumberFormat="1" applyFont="1" applyFill="1" applyBorder="1" applyAlignment="1">
      <alignment horizontal="center" vertical="center" wrapText="1" readingOrder="2"/>
    </xf>
    <xf numFmtId="169" fontId="9" fillId="0" borderId="30" xfId="0" applyNumberFormat="1" applyFont="1" applyFill="1" applyBorder="1" applyAlignment="1">
      <alignment horizontal="center" vertical="center" wrapText="1" readingOrder="2"/>
    </xf>
    <xf numFmtId="164" fontId="6" fillId="2" borderId="26" xfId="0" applyNumberFormat="1" applyFont="1" applyFill="1" applyBorder="1" applyAlignment="1">
      <alignment horizontal="center" vertical="center" wrapText="1" readingOrder="2"/>
    </xf>
    <xf numFmtId="2" fontId="9" fillId="0" borderId="30" xfId="0" applyNumberFormat="1" applyFont="1" applyFill="1" applyBorder="1" applyAlignment="1">
      <alignment horizontal="center" vertical="center" wrapText="1" readingOrder="2"/>
    </xf>
    <xf numFmtId="170" fontId="9" fillId="0" borderId="30" xfId="0" applyNumberFormat="1" applyFont="1" applyFill="1" applyBorder="1" applyAlignment="1">
      <alignment horizontal="center" vertical="center" wrapText="1" readingOrder="2"/>
    </xf>
    <xf numFmtId="2" fontId="6" fillId="2" borderId="34" xfId="0" applyNumberFormat="1" applyFont="1" applyFill="1" applyBorder="1" applyAlignment="1">
      <alignment horizontal="center" vertical="center" wrapText="1" readingOrder="2"/>
    </xf>
    <xf numFmtId="165" fontId="6" fillId="2" borderId="47" xfId="0" applyNumberFormat="1" applyFont="1" applyFill="1" applyBorder="1" applyAlignment="1">
      <alignment horizontal="center" vertical="center" wrapText="1" readingOrder="2"/>
    </xf>
    <xf numFmtId="165" fontId="6" fillId="2" borderId="46" xfId="0" applyNumberFormat="1" applyFont="1" applyFill="1" applyBorder="1" applyAlignment="1">
      <alignment horizontal="center" vertical="center" wrapText="1" readingOrder="2"/>
    </xf>
    <xf numFmtId="3" fontId="9" fillId="0" borderId="35" xfId="0" applyNumberFormat="1" applyFont="1" applyFill="1" applyBorder="1" applyAlignment="1">
      <alignment horizontal="center" vertical="center" wrapText="1" readingOrder="2"/>
    </xf>
    <xf numFmtId="167" fontId="9" fillId="0" borderId="14" xfId="0" applyNumberFormat="1" applyFont="1" applyFill="1" applyBorder="1" applyAlignment="1">
      <alignment horizontal="center" vertical="center" wrapText="1" readingOrder="2"/>
    </xf>
    <xf numFmtId="168" fontId="9" fillId="0" borderId="14" xfId="0" applyNumberFormat="1" applyFont="1" applyFill="1" applyBorder="1" applyAlignment="1">
      <alignment horizontal="center" vertical="center" wrapText="1" readingOrder="2"/>
    </xf>
    <xf numFmtId="4" fontId="9" fillId="0" borderId="14" xfId="0" applyNumberFormat="1" applyFont="1" applyFill="1" applyBorder="1" applyAlignment="1">
      <alignment horizontal="center" vertical="center" wrapText="1" readingOrder="2"/>
    </xf>
    <xf numFmtId="3" fontId="9" fillId="0" borderId="17" xfId="0" applyNumberFormat="1" applyFont="1" applyFill="1" applyBorder="1" applyAlignment="1">
      <alignment horizontal="center" vertical="center" wrapText="1" readingOrder="2"/>
    </xf>
    <xf numFmtId="3" fontId="9" fillId="0" borderId="14" xfId="0" applyNumberFormat="1" applyFont="1" applyFill="1" applyBorder="1" applyAlignment="1">
      <alignment horizontal="center" vertical="center" wrapText="1" readingOrder="2"/>
    </xf>
    <xf numFmtId="3" fontId="9" fillId="0" borderId="42" xfId="0" applyNumberFormat="1" applyFont="1" applyFill="1" applyBorder="1" applyAlignment="1">
      <alignment horizontal="center" vertical="center" wrapText="1" readingOrder="2"/>
    </xf>
    <xf numFmtId="4" fontId="9" fillId="0" borderId="43" xfId="0" applyNumberFormat="1" applyFont="1" applyFill="1" applyBorder="1" applyAlignment="1">
      <alignment horizontal="center" vertical="center" wrapText="1" readingOrder="2"/>
    </xf>
    <xf numFmtId="0" fontId="7" fillId="0" borderId="19" xfId="0" applyFont="1" applyBorder="1" applyAlignment="1">
      <alignment horizontal="center" vertical="center" wrapText="1" readingOrder="1"/>
    </xf>
    <xf numFmtId="0" fontId="3" fillId="0" borderId="8" xfId="0" applyNumberFormat="1" applyFont="1" applyFill="1" applyBorder="1" applyAlignment="1">
      <alignment horizontal="center" vertical="center" wrapText="1" readingOrder="2"/>
    </xf>
    <xf numFmtId="0" fontId="3" fillId="0" borderId="9" xfId="0" applyNumberFormat="1" applyFont="1" applyFill="1" applyBorder="1" applyAlignment="1">
      <alignment horizontal="center" vertical="center" wrapText="1" readingOrder="2"/>
    </xf>
    <xf numFmtId="0" fontId="3" fillId="0" borderId="3" xfId="0" applyNumberFormat="1" applyFont="1" applyFill="1" applyBorder="1" applyAlignment="1">
      <alignment horizontal="center" vertical="center" wrapText="1" readingOrder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0" borderId="21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0CB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676275</xdr:colOff>
      <xdr:row>0</xdr:row>
      <xdr:rowOff>0</xdr:rowOff>
    </xdr:from>
    <xdr:to>
      <xdr:col>12</xdr:col>
      <xdr:colOff>1101725</xdr:colOff>
      <xdr:row>1</xdr:row>
      <xdr:rowOff>95249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31575" y="0"/>
          <a:ext cx="1911350" cy="857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1"/>
  <sheetViews>
    <sheetView showGridLines="0" tabSelected="1" zoomScale="75" zoomScaleNormal="75" workbookViewId="0">
      <selection activeCell="B2" sqref="B2:X2"/>
    </sheetView>
  </sheetViews>
  <sheetFormatPr defaultRowHeight="15" x14ac:dyDescent="0.25"/>
  <cols>
    <col min="1" max="1" width="4.140625" customWidth="1"/>
    <col min="2" max="2" width="14.7109375" customWidth="1"/>
    <col min="3" max="3" width="12.7109375" customWidth="1"/>
    <col min="4" max="4" width="17.5703125" customWidth="1"/>
    <col min="5" max="5" width="15.28515625" customWidth="1"/>
    <col min="6" max="6" width="14.28515625" customWidth="1"/>
    <col min="7" max="7" width="15.5703125" customWidth="1"/>
    <col min="8" max="8" width="15.42578125" bestFit="1" customWidth="1"/>
    <col min="9" max="9" width="16.42578125" customWidth="1"/>
    <col min="10" max="10" width="16.7109375" customWidth="1"/>
    <col min="11" max="11" width="17" customWidth="1"/>
    <col min="12" max="12" width="22.28515625" customWidth="1"/>
    <col min="13" max="13" width="24.85546875" bestFit="1" customWidth="1"/>
    <col min="14" max="14" width="17.28515625" customWidth="1"/>
    <col min="15" max="15" width="14.7109375" customWidth="1"/>
    <col min="16" max="16" width="12.85546875" customWidth="1"/>
    <col min="17" max="17" width="16.42578125" customWidth="1"/>
    <col min="18" max="18" width="15.42578125" hidden="1" customWidth="1"/>
    <col min="19" max="19" width="16.7109375" customWidth="1"/>
    <col min="20" max="20" width="17.5703125" customWidth="1"/>
    <col min="21" max="21" width="14" customWidth="1"/>
    <col min="22" max="22" width="24" customWidth="1"/>
    <col min="23" max="23" width="24.85546875" hidden="1" customWidth="1"/>
    <col min="24" max="24" width="25" customWidth="1"/>
    <col min="25" max="25" width="8.7109375" customWidth="1"/>
    <col min="26" max="26" width="6.5703125" customWidth="1"/>
  </cols>
  <sheetData>
    <row r="1" spans="1:26" ht="60" customHeight="1" x14ac:dyDescent="0.25">
      <c r="A1" s="1"/>
      <c r="B1" s="1"/>
      <c r="C1" s="1"/>
      <c r="D1" s="1"/>
      <c r="E1" s="1"/>
      <c r="F1" s="2"/>
      <c r="G1" s="2"/>
      <c r="H1" s="1"/>
      <c r="I1" s="1"/>
      <c r="J1" s="1"/>
      <c r="K1" s="2"/>
      <c r="L1" s="2"/>
      <c r="M1" s="1"/>
      <c r="N1" s="2"/>
      <c r="O1" s="1"/>
      <c r="P1" s="2"/>
      <c r="Q1" s="2"/>
      <c r="R1" s="1"/>
      <c r="S1" s="1"/>
      <c r="T1" s="1"/>
      <c r="U1" s="2"/>
      <c r="V1" s="2"/>
      <c r="W1" s="1"/>
      <c r="X1" s="1"/>
      <c r="Y1" s="1"/>
      <c r="Z1" s="1"/>
    </row>
    <row r="2" spans="1:26" ht="50.25" customHeight="1" thickBot="1" x14ac:dyDescent="0.3">
      <c r="A2" s="1"/>
      <c r="B2" s="71" t="s">
        <v>48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14"/>
      <c r="Z2" s="14"/>
    </row>
    <row r="3" spans="1:26" s="4" customFormat="1" ht="30" customHeight="1" x14ac:dyDescent="0.25">
      <c r="A3" s="3"/>
      <c r="B3" s="74" t="s">
        <v>0</v>
      </c>
      <c r="C3" s="75"/>
      <c r="D3" s="74" t="s">
        <v>1</v>
      </c>
      <c r="E3" s="76"/>
      <c r="F3" s="76"/>
      <c r="G3" s="76"/>
      <c r="H3" s="75"/>
      <c r="I3" s="74" t="s">
        <v>40</v>
      </c>
      <c r="J3" s="76"/>
      <c r="K3" s="76"/>
      <c r="L3" s="76"/>
      <c r="M3" s="75"/>
      <c r="N3" s="74" t="s">
        <v>2</v>
      </c>
      <c r="O3" s="76"/>
      <c r="P3" s="76"/>
      <c r="Q3" s="76"/>
      <c r="R3" s="76"/>
      <c r="S3" s="77" t="s">
        <v>3</v>
      </c>
      <c r="T3" s="76"/>
      <c r="U3" s="76"/>
      <c r="V3" s="76"/>
      <c r="W3" s="76"/>
      <c r="X3" s="72" t="s">
        <v>11</v>
      </c>
      <c r="Y3" s="3"/>
      <c r="Z3" s="3"/>
    </row>
    <row r="4" spans="1:26" s="4" customFormat="1" ht="31.5" customHeight="1" thickBot="1" x14ac:dyDescent="0.3">
      <c r="A4" s="3"/>
      <c r="B4" s="43" t="s">
        <v>4</v>
      </c>
      <c r="C4" s="44" t="s">
        <v>5</v>
      </c>
      <c r="D4" s="5" t="s">
        <v>6</v>
      </c>
      <c r="E4" s="7" t="s">
        <v>7</v>
      </c>
      <c r="F4" s="6" t="s">
        <v>37</v>
      </c>
      <c r="G4" s="6" t="s">
        <v>29</v>
      </c>
      <c r="H4" s="35" t="s">
        <v>8</v>
      </c>
      <c r="I4" s="5" t="s">
        <v>6</v>
      </c>
      <c r="J4" s="7" t="s">
        <v>7</v>
      </c>
      <c r="K4" s="6" t="s">
        <v>34</v>
      </c>
      <c r="L4" s="6" t="s">
        <v>29</v>
      </c>
      <c r="M4" s="6" t="s">
        <v>9</v>
      </c>
      <c r="N4" s="5" t="s">
        <v>6</v>
      </c>
      <c r="O4" s="8" t="s">
        <v>7</v>
      </c>
      <c r="P4" s="6" t="s">
        <v>33</v>
      </c>
      <c r="Q4" s="6" t="s">
        <v>29</v>
      </c>
      <c r="R4" s="6" t="s">
        <v>10</v>
      </c>
      <c r="S4" s="15" t="s">
        <v>6</v>
      </c>
      <c r="T4" s="7" t="s">
        <v>7</v>
      </c>
      <c r="U4" s="7" t="s">
        <v>34</v>
      </c>
      <c r="V4" s="7" t="s">
        <v>29</v>
      </c>
      <c r="W4" s="16" t="s">
        <v>9</v>
      </c>
      <c r="X4" s="73"/>
      <c r="Y4" s="3"/>
      <c r="Z4" s="3"/>
    </row>
    <row r="5" spans="1:26" s="4" customFormat="1" ht="21.95" customHeight="1" x14ac:dyDescent="0.25">
      <c r="A5" s="3"/>
      <c r="B5" s="48">
        <v>5.74</v>
      </c>
      <c r="C5" s="45">
        <v>31.38</v>
      </c>
      <c r="D5" s="33">
        <f>H5/$H$21*100</f>
        <v>4.7783047891785765E-2</v>
      </c>
      <c r="E5" s="67">
        <v>-17.97</v>
      </c>
      <c r="F5" s="30">
        <f>H5/1000</f>
        <v>18.922000000000001</v>
      </c>
      <c r="G5" s="23" t="s">
        <v>38</v>
      </c>
      <c r="H5" s="17">
        <v>18922</v>
      </c>
      <c r="I5" s="64">
        <f>M5/$M$21*100</f>
        <v>2.2096788787094819</v>
      </c>
      <c r="J5" s="21">
        <v>70.150000000000006</v>
      </c>
      <c r="K5" s="27">
        <f>M5/10000000</f>
        <v>2.1691310239999999</v>
      </c>
      <c r="L5" s="23" t="s">
        <v>31</v>
      </c>
      <c r="M5" s="17">
        <v>21691310.239999998</v>
      </c>
      <c r="N5" s="53">
        <f>R5/$R$21*100</f>
        <v>3.1695585162023234</v>
      </c>
      <c r="O5" s="54">
        <v>3.24</v>
      </c>
      <c r="P5" s="30">
        <f>R5/1000000</f>
        <v>1.225873</v>
      </c>
      <c r="Q5" s="23" t="s">
        <v>35</v>
      </c>
      <c r="R5" s="17">
        <v>1225873</v>
      </c>
      <c r="S5" s="21">
        <f>W5/$W$21*100</f>
        <v>3.1883593835071999</v>
      </c>
      <c r="T5" s="32">
        <v>39.03</v>
      </c>
      <c r="U5" s="27">
        <f t="shared" ref="U5:U11" si="0">W5/10000000</f>
        <v>6.9120756310000004</v>
      </c>
      <c r="V5" s="23" t="s">
        <v>41</v>
      </c>
      <c r="W5" s="17">
        <v>69120756.310000002</v>
      </c>
      <c r="X5" s="9" t="s">
        <v>12</v>
      </c>
      <c r="Y5" s="3"/>
      <c r="Z5" s="3"/>
    </row>
    <row r="6" spans="1:26" s="4" customFormat="1" ht="21.95" customHeight="1" x14ac:dyDescent="0.25">
      <c r="A6" s="3"/>
      <c r="B6" s="48">
        <v>3.1</v>
      </c>
      <c r="C6" s="45">
        <v>15.3</v>
      </c>
      <c r="D6" s="34">
        <f t="shared" ref="D6:D20" si="1">H6/$H$21*100</f>
        <v>3.1086001455865276E-3</v>
      </c>
      <c r="E6" s="21">
        <v>-3.3</v>
      </c>
      <c r="F6" s="32">
        <f>H6</f>
        <v>1231</v>
      </c>
      <c r="G6" s="24" t="s">
        <v>44</v>
      </c>
      <c r="H6" s="18">
        <v>1231</v>
      </c>
      <c r="I6" s="64">
        <f t="shared" ref="I6:I20" si="2">M6/$M$21*100</f>
        <v>0.27249031273304219</v>
      </c>
      <c r="J6" s="21">
        <v>24.58</v>
      </c>
      <c r="K6" s="28">
        <f>M6/1000000</f>
        <v>2.6749008500000002</v>
      </c>
      <c r="L6" s="24" t="s">
        <v>46</v>
      </c>
      <c r="M6" s="18">
        <v>2674900.85</v>
      </c>
      <c r="N6" s="53">
        <f t="shared" ref="N6:N19" si="3">R6/$R$21*100</f>
        <v>0.51174022937311814</v>
      </c>
      <c r="O6" s="54">
        <v>-3.54</v>
      </c>
      <c r="P6" s="31">
        <f t="shared" ref="P6:P19" si="4">R6/1000</f>
        <v>197.923</v>
      </c>
      <c r="Q6" s="24" t="s">
        <v>32</v>
      </c>
      <c r="R6" s="18">
        <v>197923</v>
      </c>
      <c r="S6" s="21">
        <f>W6/$W$21*100</f>
        <v>0.8065823496788711</v>
      </c>
      <c r="T6" s="31">
        <v>-0.64</v>
      </c>
      <c r="U6" s="28">
        <f t="shared" si="0"/>
        <v>1.7485978</v>
      </c>
      <c r="V6" s="24" t="s">
        <v>31</v>
      </c>
      <c r="W6" s="18">
        <v>17485978</v>
      </c>
      <c r="X6" s="10" t="s">
        <v>13</v>
      </c>
      <c r="Y6" s="3"/>
      <c r="Z6" s="3"/>
    </row>
    <row r="7" spans="1:26" s="4" customFormat="1" ht="21.95" customHeight="1" x14ac:dyDescent="0.25">
      <c r="A7" s="3"/>
      <c r="B7" s="48">
        <v>-1.51</v>
      </c>
      <c r="C7" s="45">
        <v>35.74</v>
      </c>
      <c r="D7" s="29">
        <f t="shared" si="1"/>
        <v>0.13340970405470046</v>
      </c>
      <c r="E7" s="21">
        <v>-9.44</v>
      </c>
      <c r="F7" s="31">
        <f t="shared" ref="F7:F16" si="5">H7/1000</f>
        <v>52.83</v>
      </c>
      <c r="G7" s="24" t="s">
        <v>38</v>
      </c>
      <c r="H7" s="18">
        <v>52830</v>
      </c>
      <c r="I7" s="64">
        <f t="shared" si="2"/>
        <v>0.39969027629943338</v>
      </c>
      <c r="J7" s="21">
        <v>35.14</v>
      </c>
      <c r="K7" s="28">
        <f>M7/1000000</f>
        <v>3.92355915</v>
      </c>
      <c r="L7" s="24" t="s">
        <v>46</v>
      </c>
      <c r="M7" s="18">
        <v>3923559.15</v>
      </c>
      <c r="N7" s="53">
        <f t="shared" si="3"/>
        <v>4.2867393832511915</v>
      </c>
      <c r="O7" s="54">
        <v>30.83</v>
      </c>
      <c r="P7" s="31">
        <f>R7/1000000</f>
        <v>1.657959</v>
      </c>
      <c r="Q7" s="24" t="s">
        <v>35</v>
      </c>
      <c r="R7" s="18">
        <v>1657959</v>
      </c>
      <c r="S7" s="21">
        <f t="shared" ref="S7:S20" si="6">W7/$W$21*100</f>
        <v>0.50642993941840186</v>
      </c>
      <c r="T7" s="31">
        <v>40.86</v>
      </c>
      <c r="U7" s="31">
        <f t="shared" si="0"/>
        <v>1.097894441</v>
      </c>
      <c r="V7" s="24" t="s">
        <v>31</v>
      </c>
      <c r="W7" s="18">
        <v>10978944.41</v>
      </c>
      <c r="X7" s="10" t="s">
        <v>14</v>
      </c>
      <c r="Y7" s="3"/>
      <c r="Z7" s="3"/>
    </row>
    <row r="8" spans="1:26" s="4" customFormat="1" ht="21.95" customHeight="1" x14ac:dyDescent="0.25">
      <c r="A8" s="3"/>
      <c r="B8" s="48">
        <v>4.1399999999999997</v>
      </c>
      <c r="C8" s="63">
        <v>44.97</v>
      </c>
      <c r="D8" s="29">
        <f t="shared" si="1"/>
        <v>7.1765481346404161E-2</v>
      </c>
      <c r="E8" s="21">
        <v>10.23</v>
      </c>
      <c r="F8" s="31">
        <f t="shared" si="5"/>
        <v>28.419</v>
      </c>
      <c r="G8" s="24" t="s">
        <v>38</v>
      </c>
      <c r="H8" s="18">
        <v>28419</v>
      </c>
      <c r="I8" s="64">
        <f t="shared" si="2"/>
        <v>3.5018732276214868</v>
      </c>
      <c r="J8" s="21">
        <v>55.75</v>
      </c>
      <c r="K8" s="28">
        <f>M8/10000000</f>
        <v>3.4376134619999998</v>
      </c>
      <c r="L8" s="24" t="s">
        <v>43</v>
      </c>
      <c r="M8" s="18">
        <v>34376134.619999997</v>
      </c>
      <c r="N8" s="53">
        <f t="shared" si="3"/>
        <v>34.39241943012415</v>
      </c>
      <c r="O8" s="54">
        <v>5.32</v>
      </c>
      <c r="P8" s="31">
        <f>R8/1000000</f>
        <v>13.301769999999999</v>
      </c>
      <c r="Q8" s="24" t="s">
        <v>35</v>
      </c>
      <c r="R8" s="18">
        <v>13301770</v>
      </c>
      <c r="S8" s="21">
        <f>W8/$W$21*100</f>
        <v>3.5257535858818558</v>
      </c>
      <c r="T8" s="31">
        <v>41.39</v>
      </c>
      <c r="U8" s="28">
        <f t="shared" si="0"/>
        <v>7.6435158370000007</v>
      </c>
      <c r="V8" s="24" t="s">
        <v>31</v>
      </c>
      <c r="W8" s="18">
        <v>76435158.370000005</v>
      </c>
      <c r="X8" s="10" t="s">
        <v>15</v>
      </c>
      <c r="Y8" s="3"/>
      <c r="Z8" s="3"/>
    </row>
    <row r="9" spans="1:26" s="4" customFormat="1" ht="21.95" customHeight="1" x14ac:dyDescent="0.25">
      <c r="A9" s="3"/>
      <c r="B9" s="48">
        <v>8.23</v>
      </c>
      <c r="C9" s="45">
        <v>83.69</v>
      </c>
      <c r="D9" s="29">
        <f t="shared" si="1"/>
        <v>0.98217623121399189</v>
      </c>
      <c r="E9" s="21">
        <v>6.24</v>
      </c>
      <c r="F9" s="31">
        <f t="shared" si="5"/>
        <v>388.94</v>
      </c>
      <c r="G9" s="24" t="s">
        <v>38</v>
      </c>
      <c r="H9" s="18">
        <v>388940</v>
      </c>
      <c r="I9" s="64">
        <f t="shared" si="2"/>
        <v>9.1808135123769556</v>
      </c>
      <c r="J9" s="21">
        <v>46.44</v>
      </c>
      <c r="K9" s="28">
        <f>M9/10000000</f>
        <v>9.0123445569999987</v>
      </c>
      <c r="L9" s="24" t="s">
        <v>43</v>
      </c>
      <c r="M9" s="18">
        <v>90123445.569999993</v>
      </c>
      <c r="N9" s="53">
        <f t="shared" si="3"/>
        <v>5.9603233067432573</v>
      </c>
      <c r="O9" s="54">
        <v>6.72</v>
      </c>
      <c r="P9" s="31">
        <f>R9/1000000</f>
        <v>2.3052419999999998</v>
      </c>
      <c r="Q9" s="24" t="s">
        <v>35</v>
      </c>
      <c r="R9" s="18">
        <v>2305242</v>
      </c>
      <c r="S9" s="67">
        <f t="shared" si="6"/>
        <v>4.9673014334570356</v>
      </c>
      <c r="T9" s="31">
        <v>32.04</v>
      </c>
      <c r="U9" s="28">
        <f t="shared" si="0"/>
        <v>10.768661578</v>
      </c>
      <c r="V9" s="24" t="s">
        <v>31</v>
      </c>
      <c r="W9" s="18">
        <v>107686615.78</v>
      </c>
      <c r="X9" s="10" t="s">
        <v>16</v>
      </c>
      <c r="Y9" s="3"/>
      <c r="Z9" s="3"/>
    </row>
    <row r="10" spans="1:26" s="4" customFormat="1" ht="21.95" customHeight="1" x14ac:dyDescent="0.25">
      <c r="A10" s="3"/>
      <c r="B10" s="48">
        <v>-0.06</v>
      </c>
      <c r="C10" s="45">
        <v>53.3</v>
      </c>
      <c r="D10" s="29">
        <f t="shared" si="1"/>
        <v>2.1519442336830941</v>
      </c>
      <c r="E10" s="67">
        <v>1.99</v>
      </c>
      <c r="F10" s="31">
        <f t="shared" si="5"/>
        <v>852.16600000000005</v>
      </c>
      <c r="G10" s="24" t="s">
        <v>38</v>
      </c>
      <c r="H10" s="18">
        <v>852166</v>
      </c>
      <c r="I10" s="68">
        <f t="shared" si="2"/>
        <v>27.022032332333968</v>
      </c>
      <c r="J10" s="21">
        <v>45.05</v>
      </c>
      <c r="K10" s="28">
        <f>M10/10000000</f>
        <v>26.526175015</v>
      </c>
      <c r="L10" s="24" t="s">
        <v>31</v>
      </c>
      <c r="M10" s="18">
        <v>265261750.15000001</v>
      </c>
      <c r="N10" s="53">
        <f t="shared" si="3"/>
        <v>34.502357105649203</v>
      </c>
      <c r="O10" s="54">
        <v>5.47</v>
      </c>
      <c r="P10" s="31">
        <f>R10/1000000</f>
        <v>13.344290000000001</v>
      </c>
      <c r="Q10" s="24" t="s">
        <v>35</v>
      </c>
      <c r="R10" s="18">
        <v>13344290</v>
      </c>
      <c r="S10" s="67">
        <f t="shared" si="6"/>
        <v>22.957418992914739</v>
      </c>
      <c r="T10" s="31">
        <v>45.21</v>
      </c>
      <c r="U10" s="28">
        <f t="shared" si="0"/>
        <v>49.769614175999997</v>
      </c>
      <c r="V10" s="24" t="s">
        <v>31</v>
      </c>
      <c r="W10" s="18">
        <v>497696141.75999999</v>
      </c>
      <c r="X10" s="10" t="s">
        <v>17</v>
      </c>
      <c r="Y10" s="3"/>
      <c r="Z10" s="3"/>
    </row>
    <row r="11" spans="1:26" s="4" customFormat="1" ht="21.95" customHeight="1" x14ac:dyDescent="0.25">
      <c r="A11" s="3"/>
      <c r="B11" s="69">
        <v>-6.98</v>
      </c>
      <c r="C11" s="45">
        <v>45.35</v>
      </c>
      <c r="D11" s="29">
        <f>H11/$H$21*100</f>
        <v>92.870638950916401</v>
      </c>
      <c r="E11" s="21">
        <v>15.24</v>
      </c>
      <c r="F11" s="31">
        <f>H11/1000000</f>
        <v>36.776603999999999</v>
      </c>
      <c r="G11" s="24" t="s">
        <v>39</v>
      </c>
      <c r="H11" s="18">
        <v>36776604</v>
      </c>
      <c r="I11" s="64">
        <f t="shared" si="2"/>
        <v>43.760038639215523</v>
      </c>
      <c r="J11" s="21">
        <v>60.27</v>
      </c>
      <c r="K11" s="28">
        <f>M11/10000000</f>
        <v>42.957037032999999</v>
      </c>
      <c r="L11" s="24" t="s">
        <v>31</v>
      </c>
      <c r="M11" s="18">
        <v>429570370.32999998</v>
      </c>
      <c r="N11" s="53">
        <f t="shared" si="3"/>
        <v>4.8082193874056562</v>
      </c>
      <c r="O11" s="54">
        <v>292.24</v>
      </c>
      <c r="P11" s="31">
        <f>R11/1000000</f>
        <v>1.8596490000000001</v>
      </c>
      <c r="Q11" s="24" t="s">
        <v>35</v>
      </c>
      <c r="R11" s="18">
        <v>1859649</v>
      </c>
      <c r="S11" s="21">
        <f t="shared" si="6"/>
        <v>43.692991335686351</v>
      </c>
      <c r="T11" s="31">
        <v>84.94</v>
      </c>
      <c r="U11" s="28">
        <f t="shared" si="0"/>
        <v>94.72246517100001</v>
      </c>
      <c r="V11" s="24" t="s">
        <v>31</v>
      </c>
      <c r="W11" s="18">
        <v>947224651.71000004</v>
      </c>
      <c r="X11" s="10" t="s">
        <v>18</v>
      </c>
      <c r="Y11" s="3"/>
      <c r="Z11" s="3"/>
    </row>
    <row r="12" spans="1:26" s="4" customFormat="1" ht="21.95" customHeight="1" x14ac:dyDescent="0.25">
      <c r="A12" s="3"/>
      <c r="B12" s="48">
        <v>-11.41</v>
      </c>
      <c r="C12" s="45">
        <v>18.32</v>
      </c>
      <c r="D12" s="34">
        <f t="shared" si="1"/>
        <v>5.8081075019082164E-4</v>
      </c>
      <c r="E12" s="21">
        <v>26.37</v>
      </c>
      <c r="F12" s="32">
        <f>H12</f>
        <v>230</v>
      </c>
      <c r="G12" s="24" t="s">
        <v>37</v>
      </c>
      <c r="H12" s="18">
        <v>230</v>
      </c>
      <c r="I12" s="64">
        <f t="shared" si="2"/>
        <v>0.16654812065237118</v>
      </c>
      <c r="J12" s="21">
        <v>1.88</v>
      </c>
      <c r="K12" s="28">
        <f>M12/1000000</f>
        <v>1.63491944</v>
      </c>
      <c r="L12" s="24" t="s">
        <v>46</v>
      </c>
      <c r="M12" s="18">
        <v>1634919.44</v>
      </c>
      <c r="N12" s="58">
        <f t="shared" si="3"/>
        <v>8.6047174070408034E-3</v>
      </c>
      <c r="O12" s="54">
        <v>1.22</v>
      </c>
      <c r="P12" s="31">
        <f>R12/1000</f>
        <v>3.3279999999999998</v>
      </c>
      <c r="Q12" s="24" t="s">
        <v>32</v>
      </c>
      <c r="R12" s="18">
        <v>3328</v>
      </c>
      <c r="S12" s="21">
        <f t="shared" si="6"/>
        <v>0.41165612009522112</v>
      </c>
      <c r="T12" s="31">
        <v>65.319999999999993</v>
      </c>
      <c r="U12" s="28">
        <f>W12/1000000</f>
        <v>8.9243334700000005</v>
      </c>
      <c r="V12" s="24" t="s">
        <v>46</v>
      </c>
      <c r="W12" s="18">
        <v>8924333.4700000007</v>
      </c>
      <c r="X12" s="10" t="s">
        <v>19</v>
      </c>
      <c r="Y12" s="3"/>
      <c r="Z12" s="3"/>
    </row>
    <row r="13" spans="1:26" s="4" customFormat="1" ht="21.95" customHeight="1" x14ac:dyDescent="0.25">
      <c r="A13" s="3"/>
      <c r="B13" s="48">
        <v>-0.39</v>
      </c>
      <c r="C13" s="45">
        <v>4.16</v>
      </c>
      <c r="D13" s="56">
        <f t="shared" si="1"/>
        <v>1.5404111200713094E-4</v>
      </c>
      <c r="E13" s="21">
        <v>-7.58</v>
      </c>
      <c r="F13" s="32">
        <f>H13</f>
        <v>61</v>
      </c>
      <c r="G13" s="24" t="s">
        <v>37</v>
      </c>
      <c r="H13" s="18">
        <v>61</v>
      </c>
      <c r="I13" s="64">
        <f t="shared" si="2"/>
        <v>4.8666796155759341E-2</v>
      </c>
      <c r="J13" s="21">
        <v>-2.74</v>
      </c>
      <c r="K13" s="28">
        <f>M13/10000</f>
        <v>47.773755000000001</v>
      </c>
      <c r="L13" s="24" t="s">
        <v>45</v>
      </c>
      <c r="M13" s="18">
        <v>477737.55</v>
      </c>
      <c r="N13" s="59">
        <f t="shared" si="3"/>
        <v>2.1149816222834671E-3</v>
      </c>
      <c r="O13" s="54">
        <v>31.51</v>
      </c>
      <c r="P13" s="32">
        <f>R13</f>
        <v>818</v>
      </c>
      <c r="Q13" s="24" t="s">
        <v>33</v>
      </c>
      <c r="R13" s="18">
        <v>818</v>
      </c>
      <c r="S13" s="21">
        <f t="shared" si="6"/>
        <v>0.52929850823229241</v>
      </c>
      <c r="T13" s="31">
        <v>6.26</v>
      </c>
      <c r="U13" s="28">
        <f>W13/10000000</f>
        <v>1.147471436</v>
      </c>
      <c r="V13" s="24" t="s">
        <v>31</v>
      </c>
      <c r="W13" s="18">
        <v>11474714.359999999</v>
      </c>
      <c r="X13" s="10" t="s">
        <v>20</v>
      </c>
      <c r="Y13" s="3"/>
      <c r="Z13" s="3"/>
    </row>
    <row r="14" spans="1:26" s="4" customFormat="1" ht="21.95" customHeight="1" x14ac:dyDescent="0.25">
      <c r="A14" s="3"/>
      <c r="B14" s="48">
        <v>-0.28000000000000003</v>
      </c>
      <c r="C14" s="45">
        <v>16.39</v>
      </c>
      <c r="D14" s="33">
        <f t="shared" si="1"/>
        <v>1.6987451811015901E-2</v>
      </c>
      <c r="E14" s="21">
        <v>19.059999999999999</v>
      </c>
      <c r="F14" s="31">
        <f>H14/1000</f>
        <v>6.7270000000000003</v>
      </c>
      <c r="G14" s="24" t="s">
        <v>38</v>
      </c>
      <c r="H14" s="18">
        <v>6727</v>
      </c>
      <c r="I14" s="64">
        <f>M14/$M$21*100</f>
        <v>0.44060093445489795</v>
      </c>
      <c r="J14" s="21">
        <v>49.06</v>
      </c>
      <c r="K14" s="28">
        <f>M14/1000000</f>
        <v>4.3251585800000001</v>
      </c>
      <c r="L14" s="24" t="s">
        <v>46</v>
      </c>
      <c r="M14" s="18">
        <v>4325158.58</v>
      </c>
      <c r="N14" s="53">
        <f t="shared" si="3"/>
        <v>0.35088527623482801</v>
      </c>
      <c r="O14" s="54">
        <v>48.54</v>
      </c>
      <c r="P14" s="31">
        <f t="shared" si="4"/>
        <v>135.71</v>
      </c>
      <c r="Q14" s="24" t="s">
        <v>32</v>
      </c>
      <c r="R14" s="18">
        <v>135710</v>
      </c>
      <c r="S14" s="21">
        <f t="shared" si="6"/>
        <v>1.216952719800215</v>
      </c>
      <c r="T14" s="31">
        <v>51.56</v>
      </c>
      <c r="U14" s="28">
        <f>W14/10000000</f>
        <v>2.6382437570000001</v>
      </c>
      <c r="V14" s="24" t="s">
        <v>41</v>
      </c>
      <c r="W14" s="18">
        <v>26382437.57</v>
      </c>
      <c r="X14" s="10" t="s">
        <v>21</v>
      </c>
      <c r="Y14" s="3"/>
      <c r="Z14" s="3"/>
    </row>
    <row r="15" spans="1:26" s="4" customFormat="1" ht="21.95" customHeight="1" x14ac:dyDescent="0.25">
      <c r="A15" s="3"/>
      <c r="B15" s="48">
        <v>-0.64</v>
      </c>
      <c r="C15" s="45">
        <v>0.64</v>
      </c>
      <c r="D15" s="56">
        <f t="shared" si="1"/>
        <v>6.0606339150346596E-5</v>
      </c>
      <c r="E15" s="21">
        <v>-35.14</v>
      </c>
      <c r="F15" s="32">
        <f>H15</f>
        <v>24</v>
      </c>
      <c r="G15" s="24" t="s">
        <v>37</v>
      </c>
      <c r="H15" s="18">
        <v>24</v>
      </c>
      <c r="I15" s="65">
        <f t="shared" si="2"/>
        <v>5.358325879539804E-4</v>
      </c>
      <c r="J15" s="21">
        <v>-18.66</v>
      </c>
      <c r="K15" s="28">
        <f>M15/1000</f>
        <v>5.26</v>
      </c>
      <c r="L15" s="24" t="s">
        <v>47</v>
      </c>
      <c r="M15" s="18">
        <v>5260</v>
      </c>
      <c r="N15" s="53">
        <f t="shared" si="3"/>
        <v>9.9091284442559741E-2</v>
      </c>
      <c r="O15" s="54">
        <v>2.3199999999999998</v>
      </c>
      <c r="P15" s="31">
        <f t="shared" si="4"/>
        <v>38.325000000000003</v>
      </c>
      <c r="Q15" s="24" t="s">
        <v>32</v>
      </c>
      <c r="R15" s="18">
        <v>38325</v>
      </c>
      <c r="S15" s="51">
        <f t="shared" si="6"/>
        <v>3.7929879313782354E-2</v>
      </c>
      <c r="T15" s="31">
        <v>63.13</v>
      </c>
      <c r="U15" s="28">
        <f t="shared" ref="U15:U19" si="7">W15/10000</f>
        <v>82.228557999999992</v>
      </c>
      <c r="V15" s="24" t="s">
        <v>30</v>
      </c>
      <c r="W15" s="18">
        <v>822285.58</v>
      </c>
      <c r="X15" s="10" t="s">
        <v>22</v>
      </c>
      <c r="Y15" s="3"/>
      <c r="Z15" s="3"/>
    </row>
    <row r="16" spans="1:26" s="4" customFormat="1" ht="21.95" customHeight="1" x14ac:dyDescent="0.25">
      <c r="A16" s="3"/>
      <c r="B16" s="48">
        <v>-2.21</v>
      </c>
      <c r="C16" s="45">
        <v>26.13</v>
      </c>
      <c r="D16" s="29">
        <f t="shared" si="1"/>
        <v>0.17475837894002441</v>
      </c>
      <c r="E16" s="21">
        <v>-4.1500000000000004</v>
      </c>
      <c r="F16" s="31">
        <f t="shared" si="5"/>
        <v>69.203999999999994</v>
      </c>
      <c r="G16" s="24" t="s">
        <v>38</v>
      </c>
      <c r="H16" s="18">
        <v>69204</v>
      </c>
      <c r="I16" s="64">
        <f t="shared" si="2"/>
        <v>2.361822285245792</v>
      </c>
      <c r="J16" s="21">
        <v>31.74</v>
      </c>
      <c r="K16" s="28">
        <f>M16/10000000</f>
        <v>2.3184825820000001</v>
      </c>
      <c r="L16" s="24" t="s">
        <v>31</v>
      </c>
      <c r="M16" s="18">
        <v>23184825.82</v>
      </c>
      <c r="N16" s="53">
        <f t="shared" si="3"/>
        <v>2.752715805756675</v>
      </c>
      <c r="O16" s="54">
        <v>8.18</v>
      </c>
      <c r="P16" s="31">
        <f>R16/1000000</f>
        <v>1.0646530000000001</v>
      </c>
      <c r="Q16" s="24" t="s">
        <v>35</v>
      </c>
      <c r="R16" s="18">
        <v>1064653</v>
      </c>
      <c r="S16" s="21">
        <f t="shared" si="6"/>
        <v>4.0928017496032965</v>
      </c>
      <c r="T16" s="31">
        <v>42.86</v>
      </c>
      <c r="U16" s="28">
        <f>W16/10000000</f>
        <v>8.8728251220000001</v>
      </c>
      <c r="V16" s="24" t="s">
        <v>31</v>
      </c>
      <c r="W16" s="18">
        <v>88728251.219999999</v>
      </c>
      <c r="X16" s="10" t="s">
        <v>23</v>
      </c>
      <c r="Y16" s="3"/>
      <c r="Z16" s="3"/>
    </row>
    <row r="17" spans="1:26" s="4" customFormat="1" ht="21.95" customHeight="1" x14ac:dyDescent="0.25">
      <c r="A17" s="3"/>
      <c r="B17" s="48">
        <v>-52.44</v>
      </c>
      <c r="C17" s="45">
        <v>129.09</v>
      </c>
      <c r="D17" s="34">
        <f t="shared" si="1"/>
        <v>2.333344057288344E-3</v>
      </c>
      <c r="E17" s="21">
        <v>771.7</v>
      </c>
      <c r="F17" s="32">
        <f>H17</f>
        <v>924</v>
      </c>
      <c r="G17" s="25" t="s">
        <v>37</v>
      </c>
      <c r="H17" s="18">
        <v>924</v>
      </c>
      <c r="I17" s="66">
        <f t="shared" si="2"/>
        <v>6.7742889605365231E-2</v>
      </c>
      <c r="J17" s="21">
        <v>1028.8800000000001</v>
      </c>
      <c r="K17" s="28">
        <f>M17/10000</f>
        <v>66.499799999999993</v>
      </c>
      <c r="L17" s="25" t="s">
        <v>45</v>
      </c>
      <c r="M17" s="18">
        <v>664998</v>
      </c>
      <c r="N17" s="59">
        <f t="shared" si="3"/>
        <v>7.9635004848815146E-4</v>
      </c>
      <c r="O17" s="54">
        <v>1440</v>
      </c>
      <c r="P17" s="32">
        <f>R17</f>
        <v>308</v>
      </c>
      <c r="Q17" s="25" t="s">
        <v>42</v>
      </c>
      <c r="R17" s="18">
        <v>308</v>
      </c>
      <c r="S17" s="51">
        <f>W17/$W$21*100</f>
        <v>2.376196621366413E-2</v>
      </c>
      <c r="T17" s="31">
        <v>1487.48</v>
      </c>
      <c r="U17" s="28">
        <f t="shared" si="7"/>
        <v>51.513800000000003</v>
      </c>
      <c r="V17" s="25" t="s">
        <v>30</v>
      </c>
      <c r="W17" s="18">
        <v>515138</v>
      </c>
      <c r="X17" s="11" t="s">
        <v>24</v>
      </c>
      <c r="Y17" s="3"/>
      <c r="Z17" s="3"/>
    </row>
    <row r="18" spans="1:26" s="4" customFormat="1" ht="21.95" customHeight="1" x14ac:dyDescent="0.25">
      <c r="A18" s="3"/>
      <c r="B18" s="48">
        <v>11.53</v>
      </c>
      <c r="C18" s="45">
        <v>14.76</v>
      </c>
      <c r="D18" s="34">
        <f t="shared" si="1"/>
        <v>6.8182131544139923E-4</v>
      </c>
      <c r="E18" s="21">
        <v>25.58</v>
      </c>
      <c r="F18" s="32">
        <f>H18</f>
        <v>270</v>
      </c>
      <c r="G18" s="24" t="s">
        <v>37</v>
      </c>
      <c r="H18" s="18">
        <v>270</v>
      </c>
      <c r="I18" s="64">
        <f t="shared" si="2"/>
        <v>0.5416641059620334</v>
      </c>
      <c r="J18" s="21">
        <v>358.38</v>
      </c>
      <c r="K18" s="28">
        <f>M18/1000000</f>
        <v>5.3172450900000001</v>
      </c>
      <c r="L18" s="24" t="s">
        <v>46</v>
      </c>
      <c r="M18" s="18">
        <v>5317245.09</v>
      </c>
      <c r="N18" s="59">
        <f>R18/$R$21*100</f>
        <v>3.9946780029681619E-3</v>
      </c>
      <c r="O18" s="54">
        <v>163.19999999999999</v>
      </c>
      <c r="P18" s="31">
        <f>R18/1000</f>
        <v>1.5449999999999999</v>
      </c>
      <c r="Q18" s="24" t="s">
        <v>32</v>
      </c>
      <c r="R18" s="18">
        <v>1545</v>
      </c>
      <c r="S18" s="21">
        <f t="shared" si="6"/>
        <v>1.6619714522090518</v>
      </c>
      <c r="T18" s="31">
        <v>0.23</v>
      </c>
      <c r="U18" s="31">
        <f>W18/10000000</f>
        <v>3.6030042390000001</v>
      </c>
      <c r="V18" s="24" t="s">
        <v>41</v>
      </c>
      <c r="W18" s="18">
        <v>36030042.390000001</v>
      </c>
      <c r="X18" s="10" t="s">
        <v>25</v>
      </c>
      <c r="Y18" s="3"/>
      <c r="Z18" s="3"/>
    </row>
    <row r="19" spans="1:26" s="4" customFormat="1" ht="21.95" customHeight="1" x14ac:dyDescent="0.25">
      <c r="A19" s="3"/>
      <c r="B19" s="69">
        <v>-38.04</v>
      </c>
      <c r="C19" s="45">
        <v>4.24</v>
      </c>
      <c r="D19" s="56">
        <f t="shared" si="1"/>
        <v>1.5404111200713094E-4</v>
      </c>
      <c r="E19" s="21">
        <v>52.5</v>
      </c>
      <c r="F19" s="32">
        <f>H19</f>
        <v>61</v>
      </c>
      <c r="G19" s="24" t="s">
        <v>37</v>
      </c>
      <c r="H19" s="18">
        <v>61</v>
      </c>
      <c r="I19" s="65">
        <f t="shared" si="2"/>
        <v>1.0610707673248405E-3</v>
      </c>
      <c r="J19" s="21">
        <v>-39.58</v>
      </c>
      <c r="K19" s="28">
        <f>M19/1000</f>
        <v>10.416</v>
      </c>
      <c r="L19" s="24" t="s">
        <v>47</v>
      </c>
      <c r="M19" s="18">
        <v>10416</v>
      </c>
      <c r="N19" s="58">
        <f t="shared" si="3"/>
        <v>3.2500389965896305E-2</v>
      </c>
      <c r="O19" s="54">
        <v>409.32</v>
      </c>
      <c r="P19" s="31">
        <f t="shared" si="4"/>
        <v>12.57</v>
      </c>
      <c r="Q19" s="24" t="s">
        <v>32</v>
      </c>
      <c r="R19" s="18">
        <v>12570</v>
      </c>
      <c r="S19" s="51">
        <f t="shared" si="6"/>
        <v>1.1330729592312074E-2</v>
      </c>
      <c r="T19" s="31">
        <v>502.46</v>
      </c>
      <c r="U19" s="28">
        <f t="shared" si="7"/>
        <v>24.564</v>
      </c>
      <c r="V19" s="24" t="s">
        <v>30</v>
      </c>
      <c r="W19" s="18">
        <v>245640</v>
      </c>
      <c r="X19" s="10" t="s">
        <v>26</v>
      </c>
      <c r="Y19" s="3"/>
      <c r="Z19" s="3"/>
    </row>
    <row r="20" spans="1:26" s="4" customFormat="1" ht="27" customHeight="1" thickBot="1" x14ac:dyDescent="0.3">
      <c r="A20" s="3"/>
      <c r="B20" s="70">
        <v>0.02</v>
      </c>
      <c r="C20" s="46">
        <v>36.700000000000003</v>
      </c>
      <c r="D20" s="29">
        <f t="shared" si="1"/>
        <v>3.5434632553109213</v>
      </c>
      <c r="E20" s="21">
        <v>25.19</v>
      </c>
      <c r="F20" s="31">
        <f>H20/1000000</f>
        <v>1.403205</v>
      </c>
      <c r="G20" s="24" t="s">
        <v>39</v>
      </c>
      <c r="H20" s="19">
        <v>1403205</v>
      </c>
      <c r="I20" s="68">
        <f t="shared" si="2"/>
        <v>10.024740785278603</v>
      </c>
      <c r="J20" s="21">
        <v>68.2</v>
      </c>
      <c r="K20" s="28">
        <f>M20/10000000</f>
        <v>9.8407856700000007</v>
      </c>
      <c r="L20" s="24" t="s">
        <v>31</v>
      </c>
      <c r="M20" s="19">
        <v>98407856.700000003</v>
      </c>
      <c r="N20" s="53">
        <f>R20/$R$21*100</f>
        <v>9.1179391577703637</v>
      </c>
      <c r="O20" s="54">
        <v>-1.33</v>
      </c>
      <c r="P20" s="31">
        <f>R20/1000000</f>
        <v>3.5264959999999999</v>
      </c>
      <c r="Q20" s="24" t="s">
        <v>35</v>
      </c>
      <c r="R20" s="19">
        <v>3526496</v>
      </c>
      <c r="S20" s="21">
        <f t="shared" si="6"/>
        <v>12.369459854395714</v>
      </c>
      <c r="T20" s="42">
        <v>68.11</v>
      </c>
      <c r="U20" s="28">
        <f>W20/10000000</f>
        <v>26.815873540000002</v>
      </c>
      <c r="V20" s="24" t="s">
        <v>31</v>
      </c>
      <c r="W20" s="19">
        <v>268158735.40000001</v>
      </c>
      <c r="X20" s="12" t="s">
        <v>27</v>
      </c>
      <c r="Y20" s="3"/>
      <c r="Z20" s="3"/>
    </row>
    <row r="21" spans="1:26" s="4" customFormat="1" ht="36" customHeight="1" thickBot="1" x14ac:dyDescent="0.3">
      <c r="A21" s="3"/>
      <c r="B21" s="49">
        <v>-1.48</v>
      </c>
      <c r="C21" s="50">
        <v>45.28</v>
      </c>
      <c r="D21" s="47">
        <f>SUM(D5:D20)</f>
        <v>100.00000000000003</v>
      </c>
      <c r="E21" s="37">
        <v>15.04</v>
      </c>
      <c r="F21" s="38">
        <f>H21/1000000</f>
        <v>39.599817999999999</v>
      </c>
      <c r="G21" s="39" t="s">
        <v>39</v>
      </c>
      <c r="H21" s="36">
        <v>39599818</v>
      </c>
      <c r="I21" s="61">
        <f>SUM(I5:I20)</f>
        <v>99.999999999999972</v>
      </c>
      <c r="J21" s="62">
        <v>54.67</v>
      </c>
      <c r="K21" s="60">
        <f>M21/10000000</f>
        <v>98.164988809000008</v>
      </c>
      <c r="L21" s="41" t="s">
        <v>36</v>
      </c>
      <c r="M21" s="40">
        <v>981649888.09000003</v>
      </c>
      <c r="N21" s="55">
        <f>SUM(N5:N20)</f>
        <v>100.00000000000001</v>
      </c>
      <c r="O21" s="52">
        <v>9.66</v>
      </c>
      <c r="P21" s="37">
        <f>R21/1000000</f>
        <v>38.676459000000001</v>
      </c>
      <c r="Q21" s="39" t="s">
        <v>35</v>
      </c>
      <c r="R21" s="20">
        <v>38676459</v>
      </c>
      <c r="S21" s="22">
        <f>SUM(S5:S20)</f>
        <v>100.00000000000001</v>
      </c>
      <c r="T21" s="22">
        <v>59.71</v>
      </c>
      <c r="U21" s="57">
        <f>W21/10000000</f>
        <v>216.79098243299998</v>
      </c>
      <c r="V21" s="26" t="s">
        <v>31</v>
      </c>
      <c r="W21" s="20">
        <v>2167909824.3299999</v>
      </c>
      <c r="X21" s="13" t="s">
        <v>28</v>
      </c>
      <c r="Y21" s="3"/>
      <c r="Z21" s="3"/>
    </row>
  </sheetData>
  <mergeCells count="7">
    <mergeCell ref="B2:X2"/>
    <mergeCell ref="X3:X4"/>
    <mergeCell ref="B3:C3"/>
    <mergeCell ref="D3:H3"/>
    <mergeCell ref="I3:M3"/>
    <mergeCell ref="N3:R3"/>
    <mergeCell ref="S3:W3"/>
  </mergeCells>
  <printOptions horizontalCentered="1" verticalCentered="1"/>
  <pageMargins left="0.196850393700787" right="0.196850393700787" top="0.196850393700787" bottom="0.196850393700787" header="0.196850393700787" footer="0.196850393700787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رشته‌ای 1</vt:lpstr>
      <vt:lpstr>'رشته‌ای 1'!Print_Area</vt:lpstr>
      <vt:lpstr>'رشته‌ای 1'!Print_Titles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Arezoo Biglari</dc:creator>
  <cp:lastModifiedBy>Sajjad Safir</cp:lastModifiedBy>
  <cp:lastPrinted>2024-05-11T11:36:46Z</cp:lastPrinted>
  <dcterms:created xsi:type="dcterms:W3CDTF">2024-05-11T11:14:39Z</dcterms:created>
  <dcterms:modified xsi:type="dcterms:W3CDTF">2024-12-04T10:18:44Z</dcterms:modified>
</cp:coreProperties>
</file>